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activeTab="2"/>
  </bookViews>
  <sheets>
    <sheet name="clean" sheetId="1" r:id="rId1"/>
    <sheet name="example 1" sheetId="2" r:id="rId2"/>
    <sheet name="example 2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<sst xmlns="http://schemas.openxmlformats.org/spreadsheetml/2006/main" count="105" uniqueCount="46">
  <si>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e</t>
  </si>
  <si>
    <t xml:space="preserve">y = </t>
  </si>
  <si>
    <t>e(a0+a1*x1+a2*x2)</t>
  </si>
  <si>
    <t>1+e(a0+a1*x1+a2*x2)</t>
  </si>
  <si>
    <t>1+e</t>
  </si>
  <si>
    <t>y= e/1+e</t>
  </si>
  <si>
    <t>ej</t>
  </si>
  <si>
    <t>ID</t>
  </si>
  <si>
    <t>AR010100</t>
  </si>
  <si>
    <t>% DETECTADO</t>
  </si>
  <si>
    <t>constant</t>
  </si>
  <si>
    <t>late preterm</t>
  </si>
  <si>
    <t>GD</t>
  </si>
  <si>
    <t>GETA</t>
  </si>
  <si>
    <t>CLC</t>
  </si>
  <si>
    <t>FB</t>
  </si>
  <si>
    <t>MSAF</t>
  </si>
  <si>
    <t>ABP</t>
  </si>
  <si>
    <t>FD</t>
  </si>
  <si>
    <t>ECS</t>
  </si>
  <si>
    <t>IUGR</t>
  </si>
  <si>
    <t xml:space="preserve">Antepartum </t>
  </si>
  <si>
    <t xml:space="preserve">Intrapartum </t>
  </si>
  <si>
    <t>% ANR</t>
  </si>
  <si>
    <t>GA&lt;37</t>
  </si>
  <si>
    <t xml:space="preserve">FD </t>
  </si>
  <si>
    <t>●</t>
  </si>
  <si>
    <t xml:space="preserve">ANR: Advanced neonatal resuscitation; ABP: Abruption Placentae; CLC: Clinical Chorioamnionitis; ECS: Emergency Cesarean Section; FB: Fetal Bradycardia; FD: Forceps Delivery; GA: Gestational Age; GD: Gestational diabetes; GETA: General anesthesia; </t>
  </si>
  <si>
    <t xml:space="preserve">IUGR: Intrauterine growth restriction; MSAF: Meconium stained amniotic fluid  </t>
  </si>
  <si>
    <t>Is there history of Intrauterine Growth restrction?</t>
  </si>
  <si>
    <t>PRENATAL FACTORS</t>
  </si>
  <si>
    <t>PERINATAL FACTORS</t>
  </si>
  <si>
    <t>Is there a history of clinical chorioamnionitis?</t>
  </si>
  <si>
    <t>Is there a history of fetal bradycardia?</t>
  </si>
  <si>
    <t>Is there a history of meconium stained amniotic fluid?</t>
  </si>
  <si>
    <t>Were Forceps used in delivery?</t>
  </si>
  <si>
    <t>Was there an emergent Cesarean Section?</t>
  </si>
  <si>
    <t>Is there placental abruption?</t>
  </si>
  <si>
    <t>Is there a history of gestational diabetes?</t>
  </si>
  <si>
    <t>RISK CALCUATOR FOR NEONATAL RESUSCTIATION</t>
  </si>
  <si>
    <t>for gestational ages 34 weeks and above without significant known anomalies</t>
  </si>
  <si>
    <t>Is the baby late preterm (34-36 completed weeks?</t>
  </si>
  <si>
    <t>Calculated Risk</t>
  </si>
  <si>
    <t>Is General Anesthesia used?</t>
  </si>
  <si>
    <t>%</t>
  </si>
  <si>
    <t>Background risk of resuscitation os 6% for this population.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</si>
</sst>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17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" fontId="0" fillId="33" borderId="0" xfId="0" applyNumberFormat="1" applyFill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2" fontId="36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6" fillId="0" borderId="0" xfId="0" applyFont="1" applyAlignment="1">
      <alignment horizontal="right"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2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11.421875" defaultRowHeight="15"/>
  <cols>
    <col min="1" max="1" width="12.28125" style="0" customWidth="1"/>
    <col min="2" max="2" width="8.421875" style="0" customWidth="1"/>
    <col min="3" max="3" width="19.421875" style="1" bestFit="1" customWidth="1"/>
    <col min="4" max="11" width="18.7109375" style="0" bestFit="1" customWidth="1"/>
    <col min="12" max="13" width="14.421875" style="0" customWidth="1"/>
    <col min="14" max="14" width="11.421875" style="0" customWidth="1"/>
    <col min="15" max="15" width="19.57421875" style="0" bestFit="1" customWidth="1"/>
    <col min="16" max="16" width="13.8515625" style="0" bestFit="1" customWidth="1"/>
    <col min="17" max="17" width="15.8515625" style="0" customWidth="1"/>
  </cols>
  <sheetData>
    <row r="1" spans="1:5" ht="15">
      <c r="A1" t="s">
        <v>1</v>
      </c>
      <c r="C1" t="s">
        <v>2</v>
      </c>
      <c r="E1">
        <f>EXP($C$8+$D$8*D9+$E$8*E9+$F$8*F9+$G$8*G9+$H$8*H9+$I$8*I9+$J$8*J9+$K$8*K9)</f>
        <v>0.060674667949051304</v>
      </c>
    </row>
    <row r="2" spans="3:5" ht="15">
      <c r="C2" t="s">
        <v>3</v>
      </c>
      <c r="E2">
        <f>1+E1</f>
        <v>1.0606746679490513</v>
      </c>
    </row>
    <row r="6" spans="3:17" ht="15">
      <c r="C6" s="1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t="s">
        <v>0</v>
      </c>
      <c r="O6" t="s">
        <v>4</v>
      </c>
      <c r="P6" t="s">
        <v>5</v>
      </c>
      <c r="Q6" t="s">
        <v>9</v>
      </c>
    </row>
    <row r="7" spans="1:11" ht="15">
      <c r="A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</row>
    <row r="8" spans="1:13" s="2" customFormat="1" ht="15">
      <c r="A8" s="2" t="s">
        <v>7</v>
      </c>
      <c r="C8" s="2">
        <v>-2.802229</v>
      </c>
      <c r="D8" s="2">
        <v>0.7940388</v>
      </c>
      <c r="E8" s="2">
        <v>2.797812</v>
      </c>
      <c r="F8" s="2">
        <v>2.406005</v>
      </c>
      <c r="G8" s="2">
        <v>2.865798</v>
      </c>
      <c r="H8" s="2">
        <v>3.209086</v>
      </c>
      <c r="I8" s="2">
        <v>2.835018</v>
      </c>
      <c r="J8" s="2">
        <v>2.496507</v>
      </c>
      <c r="K8" s="2">
        <v>2.849302</v>
      </c>
      <c r="L8" s="2">
        <v>0.8375388</v>
      </c>
      <c r="M8" s="2">
        <v>2.994844</v>
      </c>
    </row>
    <row r="9" spans="1:17" s="2" customFormat="1" ht="15">
      <c r="A9" s="4" t="s">
        <v>8</v>
      </c>
      <c r="B9" s="4">
        <v>1</v>
      </c>
      <c r="C9" s="5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4">
        <f>EXP($C$8+$D$8*D9+$E$8*E9+$F$8*F9+$G$8*G9+$H$8*H9+$I$8*I9+$J$8*J9+$K$8*K9+$L$8*L9+$M$8*M9)</f>
        <v>0.060674667949051304</v>
      </c>
      <c r="O9" s="6">
        <f>1+N9</f>
        <v>1.0606746679490513</v>
      </c>
      <c r="P9" s="6">
        <f>N9/O9</f>
        <v>0.05720384372559161</v>
      </c>
      <c r="Q9" s="3">
        <f>(P9*100)</f>
        <v>5.720384372559161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12.28125" style="0" customWidth="1"/>
    <col min="2" max="2" width="8.421875" style="0" customWidth="1"/>
    <col min="3" max="3" width="19.421875" style="1" bestFit="1" customWidth="1"/>
    <col min="4" max="11" width="18.7109375" style="0" bestFit="1" customWidth="1"/>
    <col min="12" max="13" width="14.421875" style="0" customWidth="1"/>
    <col min="14" max="14" width="11.421875" style="0" customWidth="1"/>
    <col min="15" max="15" width="19.57421875" style="0" bestFit="1" customWidth="1"/>
    <col min="16" max="16" width="13.8515625" style="0" bestFit="1" customWidth="1"/>
    <col min="17" max="17" width="15.8515625" style="0" customWidth="1"/>
  </cols>
  <sheetData>
    <row r="1" spans="1:5" ht="15">
      <c r="A1" t="s">
        <v>1</v>
      </c>
      <c r="C1" t="s">
        <v>2</v>
      </c>
      <c r="E1">
        <f>EXP($C$8+$D$8*D9+$E$8*E9+$F$8*F9+$G$8*G9+$H$8*H9+$I$8*I9+$J$8*J9+$K$8*K9)</f>
        <v>1.0333324830832589</v>
      </c>
    </row>
    <row r="2" spans="3:5" ht="15">
      <c r="C2" t="s">
        <v>3</v>
      </c>
      <c r="E2">
        <f>1+E1</f>
        <v>2.033332483083259</v>
      </c>
    </row>
    <row r="6" spans="3:17" ht="15">
      <c r="C6" s="1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t="s">
        <v>0</v>
      </c>
      <c r="O6" t="s">
        <v>4</v>
      </c>
      <c r="P6" t="s">
        <v>5</v>
      </c>
      <c r="Q6" t="s">
        <v>9</v>
      </c>
    </row>
    <row r="7" spans="1:11" ht="15">
      <c r="A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</row>
    <row r="8" spans="1:13" s="2" customFormat="1" ht="15">
      <c r="A8" s="2" t="s">
        <v>7</v>
      </c>
      <c r="C8" s="2">
        <v>-2.802229</v>
      </c>
      <c r="D8" s="2">
        <v>0.7940388</v>
      </c>
      <c r="E8" s="2">
        <v>2.797812</v>
      </c>
      <c r="F8" s="2">
        <v>2.406005</v>
      </c>
      <c r="G8" s="2">
        <v>2.865798</v>
      </c>
      <c r="H8" s="2">
        <v>3.209086</v>
      </c>
      <c r="I8" s="2">
        <v>2.835018</v>
      </c>
      <c r="J8" s="2">
        <v>2.496507</v>
      </c>
      <c r="K8" s="2">
        <v>2.849302</v>
      </c>
      <c r="L8" s="2">
        <v>0.8375388</v>
      </c>
      <c r="M8" s="2">
        <v>2.994844</v>
      </c>
    </row>
    <row r="9" spans="1:17" s="2" customFormat="1" ht="15">
      <c r="A9" s="4" t="s">
        <v>8</v>
      </c>
      <c r="B9" s="4">
        <v>1</v>
      </c>
      <c r="C9" s="5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1</v>
      </c>
      <c r="N9" s="4">
        <f>EXP($C$8+$D$8*D9+$E$8*E9+$F$8*F9+$G$8*G9+$H$8*H9+$I$8*I9+$J$8*J9+$K$8*K9+$L$8*L9+$M$8*M9)</f>
        <v>20.64830017420987</v>
      </c>
      <c r="O9" s="6">
        <f>1+N9</f>
        <v>21.64830017420987</v>
      </c>
      <c r="P9" s="6">
        <f>N9/O9</f>
        <v>0.9538069967640543</v>
      </c>
      <c r="Q9" s="3">
        <f>(P9*100)</f>
        <v>95.38069967640543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55"/>
  <sheetViews>
    <sheetView tabSelected="1" zoomScalePageLayoutView="0" workbookViewId="0" topLeftCell="A39">
      <selection activeCell="E57" sqref="E57"/>
    </sheetView>
  </sheetViews>
  <sheetFormatPr defaultColWidth="11.421875" defaultRowHeight="15"/>
  <cols>
    <col min="1" max="1" width="12.28125" style="0" customWidth="1"/>
    <col min="2" max="2" width="8.421875" style="0" customWidth="1"/>
    <col min="3" max="3" width="19.421875" style="1" bestFit="1" customWidth="1"/>
    <col min="4" max="5" width="18.7109375" style="0" bestFit="1" customWidth="1"/>
    <col min="6" max="6" width="5.421875" style="0" customWidth="1"/>
    <col min="7" max="7" width="7.140625" style="0" customWidth="1"/>
    <col min="8" max="11" width="18.7109375" style="0" bestFit="1" customWidth="1"/>
    <col min="12" max="13" width="14.421875" style="0" customWidth="1"/>
    <col min="14" max="14" width="11.421875" style="0" customWidth="1"/>
    <col min="15" max="15" width="19.57421875" style="0" bestFit="1" customWidth="1"/>
    <col min="16" max="16" width="13.8515625" style="0" bestFit="1" customWidth="1"/>
    <col min="17" max="17" width="15.8515625" style="0" customWidth="1"/>
  </cols>
  <sheetData>
    <row r="1" spans="1:5" ht="15" hidden="1">
      <c r="A1" t="s">
        <v>1</v>
      </c>
      <c r="C1" t="s">
        <v>2</v>
      </c>
      <c r="E1">
        <f>EXP($C$8+$D$8*D9+$E$8*E9+$F$8*F9+$G$8*G9+$H$8*H9+$I$8*I9+$J$8*J9+$K$8*K9)</f>
        <v>0.060674667949051304</v>
      </c>
    </row>
    <row r="2" spans="3:5" ht="15" hidden="1">
      <c r="C2" t="s">
        <v>3</v>
      </c>
      <c r="E2">
        <f>1+E1</f>
        <v>1.0606746679490513</v>
      </c>
    </row>
    <row r="3" ht="15" hidden="1"/>
    <row r="4" ht="15" hidden="1"/>
    <row r="5" ht="15" hidden="1"/>
    <row r="6" spans="3:17" ht="15" hidden="1">
      <c r="C6" s="1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t="s">
        <v>0</v>
      </c>
      <c r="O6" t="s">
        <v>4</v>
      </c>
      <c r="P6" t="s">
        <v>5</v>
      </c>
      <c r="Q6" t="s">
        <v>9</v>
      </c>
    </row>
    <row r="7" spans="1:11" ht="15" hidden="1">
      <c r="A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</row>
    <row r="8" spans="1:13" s="2" customFormat="1" ht="15" hidden="1">
      <c r="A8" s="2" t="s">
        <v>7</v>
      </c>
      <c r="C8" s="2">
        <v>-2.802229</v>
      </c>
      <c r="D8" s="2">
        <v>0.7940388</v>
      </c>
      <c r="E8" s="2">
        <v>2.797812</v>
      </c>
      <c r="F8" s="2">
        <v>2.406005</v>
      </c>
      <c r="G8" s="2">
        <v>2.865798</v>
      </c>
      <c r="H8" s="2">
        <v>3.209086</v>
      </c>
      <c r="I8" s="2">
        <v>2.835018</v>
      </c>
      <c r="J8" s="2">
        <v>2.496507</v>
      </c>
      <c r="K8" s="2">
        <v>2.849302</v>
      </c>
      <c r="L8" s="2">
        <v>0.8375388</v>
      </c>
      <c r="M8" s="2">
        <v>2.994844</v>
      </c>
    </row>
    <row r="9" spans="1:17" s="2" customFormat="1" ht="15" hidden="1">
      <c r="A9" s="4" t="s">
        <v>8</v>
      </c>
      <c r="B9" s="4">
        <v>1</v>
      </c>
      <c r="C9" s="5">
        <v>1</v>
      </c>
      <c r="D9" s="9" t="b">
        <v>0</v>
      </c>
      <c r="E9" s="9" t="b">
        <v>0</v>
      </c>
      <c r="F9" s="9" t="b">
        <v>0</v>
      </c>
      <c r="G9" s="9" t="b">
        <v>0</v>
      </c>
      <c r="H9" s="9" t="b">
        <v>0</v>
      </c>
      <c r="I9" s="9" t="b">
        <v>0</v>
      </c>
      <c r="J9" s="9" t="b">
        <v>0</v>
      </c>
      <c r="K9" s="9" t="b">
        <v>0</v>
      </c>
      <c r="L9" s="9" t="b">
        <v>0</v>
      </c>
      <c r="M9" s="9" t="b">
        <v>0</v>
      </c>
      <c r="N9" s="4">
        <f>EXP($C$8+$D$8*D9+$E$8*E9+$F$8*F9+$G$8*G9+$H$8*H9+$I$8*I9+$J$8*J9+$K$8*K9+$L$8*L9+$M$8*M9)</f>
        <v>0.060674667949051304</v>
      </c>
      <c r="O9" s="6">
        <f>1+N9</f>
        <v>1.0606746679490513</v>
      </c>
      <c r="P9" s="6">
        <f>N9/O9</f>
        <v>0.05720384372559161</v>
      </c>
      <c r="Q9" s="3">
        <f>(P9*100)</f>
        <v>5.720384372559161</v>
      </c>
    </row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.75" hidden="1" thickBot="1"/>
    <row r="21" spans="3:13" ht="16.5" hidden="1" thickBot="1">
      <c r="C21" s="22" t="s">
        <v>21</v>
      </c>
      <c r="D21" s="23"/>
      <c r="E21" s="24"/>
      <c r="F21" s="22" t="s">
        <v>22</v>
      </c>
      <c r="G21" s="23"/>
      <c r="H21" s="23"/>
      <c r="I21" s="23"/>
      <c r="J21" s="23"/>
      <c r="K21" s="23"/>
      <c r="L21" s="24"/>
      <c r="M21" s="25" t="s">
        <v>23</v>
      </c>
    </row>
    <row r="22" spans="3:13" ht="16.5" hidden="1" thickBot="1">
      <c r="C22" s="10" t="s">
        <v>24</v>
      </c>
      <c r="D22" s="11" t="s">
        <v>20</v>
      </c>
      <c r="E22" s="11" t="s">
        <v>12</v>
      </c>
      <c r="F22" s="11" t="s">
        <v>25</v>
      </c>
      <c r="G22" s="11" t="s">
        <v>19</v>
      </c>
      <c r="H22" s="11" t="s">
        <v>13</v>
      </c>
      <c r="I22" s="11" t="s">
        <v>17</v>
      </c>
      <c r="J22" s="11" t="s">
        <v>16</v>
      </c>
      <c r="K22" s="11" t="s">
        <v>15</v>
      </c>
      <c r="L22" s="11" t="s">
        <v>14</v>
      </c>
      <c r="M22" s="26"/>
    </row>
    <row r="23" spans="3:13" ht="16.5" hidden="1" thickBot="1">
      <c r="C23" s="12" t="s">
        <v>26</v>
      </c>
      <c r="D23" s="13"/>
      <c r="E23" s="13"/>
      <c r="F23" s="14"/>
      <c r="G23" s="14"/>
      <c r="H23" s="14"/>
      <c r="I23" s="14"/>
      <c r="J23" s="14"/>
      <c r="K23" s="14"/>
      <c r="L23" s="13"/>
      <c r="M23" s="14">
        <v>12</v>
      </c>
    </row>
    <row r="24" spans="3:13" ht="16.5" hidden="1" thickBot="1">
      <c r="C24" s="15"/>
      <c r="D24" s="14" t="s">
        <v>26</v>
      </c>
      <c r="E24" s="13"/>
      <c r="F24" s="14"/>
      <c r="G24" s="14"/>
      <c r="H24" s="14"/>
      <c r="I24" s="14"/>
      <c r="J24" s="14"/>
      <c r="K24" s="14"/>
      <c r="L24" s="13"/>
      <c r="M24" s="14">
        <v>55</v>
      </c>
    </row>
    <row r="25" spans="3:13" ht="16.5" hidden="1" thickBot="1">
      <c r="C25" s="15"/>
      <c r="D25" s="13"/>
      <c r="E25" s="14" t="s">
        <v>26</v>
      </c>
      <c r="F25" s="14"/>
      <c r="G25" s="14"/>
      <c r="H25" s="14"/>
      <c r="I25" s="14"/>
      <c r="J25" s="14"/>
      <c r="K25" s="14"/>
      <c r="L25" s="13"/>
      <c r="M25" s="14">
        <v>50</v>
      </c>
    </row>
    <row r="26" spans="3:13" ht="16.5" hidden="1" thickBot="1">
      <c r="C26" s="15"/>
      <c r="D26" s="13"/>
      <c r="E26" s="13"/>
      <c r="F26" s="14" t="s">
        <v>26</v>
      </c>
      <c r="G26" s="14"/>
      <c r="H26" s="14"/>
      <c r="I26" s="14"/>
      <c r="J26" s="14"/>
      <c r="K26" s="14"/>
      <c r="L26" s="13"/>
      <c r="M26" s="14">
        <v>51</v>
      </c>
    </row>
    <row r="27" spans="3:13" ht="16.5" hidden="1" thickBot="1">
      <c r="C27" s="15"/>
      <c r="D27" s="13"/>
      <c r="E27" s="13"/>
      <c r="F27" s="14"/>
      <c r="G27" s="14" t="s">
        <v>26</v>
      </c>
      <c r="H27" s="14"/>
      <c r="I27" s="14"/>
      <c r="J27" s="14"/>
      <c r="K27" s="14"/>
      <c r="L27" s="13"/>
      <c r="M27" s="14">
        <v>12</v>
      </c>
    </row>
    <row r="28" spans="3:13" ht="16.5" hidden="1" thickBot="1">
      <c r="C28" s="15"/>
      <c r="D28" s="13"/>
      <c r="E28" s="13"/>
      <c r="F28" s="14"/>
      <c r="G28" s="14"/>
      <c r="H28" s="14" t="s">
        <v>26</v>
      </c>
      <c r="I28" s="14"/>
      <c r="J28" s="14"/>
      <c r="K28" s="14"/>
      <c r="L28" s="13"/>
      <c r="M28" s="14">
        <v>40</v>
      </c>
    </row>
    <row r="29" spans="3:13" ht="16.5" hidden="1" thickBot="1">
      <c r="C29" s="15"/>
      <c r="D29" s="13"/>
      <c r="E29" s="13"/>
      <c r="F29" s="14"/>
      <c r="G29" s="14"/>
      <c r="H29" s="14"/>
      <c r="I29" s="14" t="s">
        <v>26</v>
      </c>
      <c r="J29" s="14"/>
      <c r="K29" s="14"/>
      <c r="L29" s="13"/>
      <c r="M29" s="14">
        <v>42</v>
      </c>
    </row>
    <row r="30" spans="3:13" ht="16.5" hidden="1" thickBot="1">
      <c r="C30" s="15"/>
      <c r="D30" s="13"/>
      <c r="E30" s="13"/>
      <c r="F30" s="14"/>
      <c r="G30" s="14"/>
      <c r="H30" s="14"/>
      <c r="I30" s="14"/>
      <c r="J30" s="14" t="s">
        <v>26</v>
      </c>
      <c r="K30" s="14"/>
      <c r="L30" s="13"/>
      <c r="M30" s="14">
        <v>50</v>
      </c>
    </row>
    <row r="31" spans="3:13" ht="16.5" hidden="1" thickBot="1">
      <c r="C31" s="15"/>
      <c r="D31" s="13"/>
      <c r="E31" s="13"/>
      <c r="F31" s="14"/>
      <c r="G31" s="14"/>
      <c r="H31" s="14"/>
      <c r="I31" s="14"/>
      <c r="J31" s="14"/>
      <c r="K31" s="14" t="s">
        <v>26</v>
      </c>
      <c r="L31" s="13"/>
      <c r="M31" s="14">
        <v>60</v>
      </c>
    </row>
    <row r="32" spans="3:13" ht="16.5" hidden="1" thickBot="1">
      <c r="C32" s="15"/>
      <c r="D32" s="13"/>
      <c r="E32" s="13"/>
      <c r="F32" s="14"/>
      <c r="G32" s="14"/>
      <c r="H32" s="14"/>
      <c r="I32" s="14"/>
      <c r="J32" s="14"/>
      <c r="K32" s="14"/>
      <c r="L32" s="14" t="s">
        <v>26</v>
      </c>
      <c r="M32" s="14">
        <v>52</v>
      </c>
    </row>
    <row r="33" ht="15.75" hidden="1">
      <c r="C33" s="16"/>
    </row>
    <row r="34" ht="15.75" hidden="1">
      <c r="C34" s="16" t="s">
        <v>27</v>
      </c>
    </row>
    <row r="35" ht="15.75" hidden="1">
      <c r="C35" s="16" t="s">
        <v>28</v>
      </c>
    </row>
    <row r="36" ht="15" hidden="1"/>
    <row r="37" ht="15" hidden="1"/>
    <row r="38" ht="15" hidden="1"/>
    <row r="39" spans="3:7" ht="18.75">
      <c r="C39" s="27" t="s">
        <v>39</v>
      </c>
      <c r="D39" s="27"/>
      <c r="E39" s="27"/>
      <c r="F39" s="27"/>
      <c r="G39" s="27"/>
    </row>
    <row r="40" ht="22.5" customHeight="1">
      <c r="C40" s="17" t="s">
        <v>40</v>
      </c>
    </row>
    <row r="41" ht="21" customHeight="1">
      <c r="C41" s="17" t="s">
        <v>30</v>
      </c>
    </row>
    <row r="42" spans="3:7" ht="15">
      <c r="C42" s="1" t="s">
        <v>41</v>
      </c>
      <c r="G42" s="18"/>
    </row>
    <row r="43" spans="3:7" ht="15">
      <c r="C43" s="1" t="s">
        <v>29</v>
      </c>
      <c r="G43" s="18"/>
    </row>
    <row r="44" ht="15">
      <c r="C44" s="1" t="s">
        <v>38</v>
      </c>
    </row>
    <row r="45" ht="15">
      <c r="C45" s="1" t="s">
        <v>32</v>
      </c>
    </row>
    <row r="46" ht="24" customHeight="1">
      <c r="C46" s="17" t="s">
        <v>31</v>
      </c>
    </row>
    <row r="47" ht="15">
      <c r="C47" s="1" t="s">
        <v>37</v>
      </c>
    </row>
    <row r="48" ht="15">
      <c r="C48" s="1" t="s">
        <v>33</v>
      </c>
    </row>
    <row r="49" ht="15">
      <c r="C49" s="1" t="s">
        <v>34</v>
      </c>
    </row>
    <row r="50" ht="15">
      <c r="C50" s="1" t="s">
        <v>43</v>
      </c>
    </row>
    <row r="51" ht="15">
      <c r="C51" s="1" t="s">
        <v>35</v>
      </c>
    </row>
    <row r="52" ht="15">
      <c r="C52" s="1" t="s">
        <v>36</v>
      </c>
    </row>
    <row r="53" ht="15"/>
    <row r="54" spans="5:7" ht="15">
      <c r="E54" s="19" t="s">
        <v>42</v>
      </c>
      <c r="F54" s="20">
        <f>$Q$9</f>
        <v>5.720384372559161</v>
      </c>
      <c r="G54" s="21" t="s">
        <v>44</v>
      </c>
    </row>
    <row r="55" ht="15">
      <c r="C55" s="1" t="s">
        <v>45</v>
      </c>
    </row>
  </sheetData>
  <sheetProtection/>
  <mergeCells count="4">
    <mergeCell ref="C21:E21"/>
    <mergeCell ref="F21:L21"/>
    <mergeCell ref="M21:M22"/>
    <mergeCell ref="C39:G39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Box1B</dc:creator>
  <cp:keywords/>
  <dc:description/>
  <cp:lastModifiedBy>McCoy, Mike (HSC)</cp:lastModifiedBy>
  <dcterms:created xsi:type="dcterms:W3CDTF">2013-10-30T17:54:00Z</dcterms:created>
  <dcterms:modified xsi:type="dcterms:W3CDTF">2016-05-06T15:52:03Z</dcterms:modified>
  <cp:category/>
  <cp:version/>
  <cp:contentType/>
  <cp:contentStatus/>
</cp:coreProperties>
</file>